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cación de recursos del proyecto" sheetId="1" state="visible" r:id="rId1"/>
    <sheet xmlns:r="http://schemas.openxmlformats.org/officeDocument/2006/relationships" name="e recursos del proyect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'cación de recursos del proyecto'!$B$1:$AF$62</definedName>
    <definedName name="_xlnm.Print_Area" localSheetId="1">'e recursos del proyecto - BLANK'!$B$1:$AF$64</definedName>
  </definedNames>
  <calcPr calcId="162913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2"/>
      <color theme="1"/>
      <sz val="22"/>
    </font>
    <font>
      <name val="Century Gothic"/>
      <family val="2"/>
      <b val="1"/>
      <color theme="0"/>
      <sz val="2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3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0" fontId="10" fillId="14" borderId="6" applyAlignment="1" applyProtection="1" pivotButton="0" quotePrefix="0" xfId="0">
      <alignment horizontal="center" vertical="center"/>
      <protection locked="0" hidden="0"/>
    </xf>
    <xf numFmtId="164" fontId="10" fillId="14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5" borderId="20" applyAlignment="1" pivotButton="0" quotePrefix="0" xfId="0">
      <alignment horizontal="center" vertical="center"/>
    </xf>
    <xf numFmtId="3" fontId="16" fillId="15" borderId="17" applyAlignment="1" pivotButton="0" quotePrefix="0" xfId="0">
      <alignment horizontal="center" vertical="center"/>
    </xf>
    <xf numFmtId="3" fontId="16" fillId="15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5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6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5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indent="1"/>
    </xf>
    <xf numFmtId="0" fontId="22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0" fontId="17" fillId="7" borderId="16" applyAlignment="1" pivotButton="0" quotePrefix="0" xfId="0">
      <alignment horizontal="right" vertical="center" indent="1"/>
    </xf>
    <xf numFmtId="167" fontId="11" fillId="2" borderId="16" applyAlignment="1" pivotButton="0" quotePrefix="0" xfId="0">
      <alignment horizontal="left" vertical="center"/>
    </xf>
    <xf numFmtId="0" fontId="17" fillId="3" borderId="17" applyAlignment="1" pivotButton="0" quotePrefix="0" xfId="0">
      <alignment horizontal="right" vertical="center" indent="1"/>
    </xf>
    <xf numFmtId="167" fontId="11" fillId="5" borderId="17" applyAlignment="1" pivotButton="0" quotePrefix="0" xfId="0">
      <alignment horizontal="left" vertical="center"/>
    </xf>
    <xf numFmtId="0" fontId="24" fillId="0" borderId="0" applyAlignment="1" pivotButton="0" quotePrefix="0" xfId="0">
      <alignment vertical="center"/>
    </xf>
    <xf numFmtId="0" fontId="25" fillId="8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6" fillId="17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25&amp;utm_language=ES&amp;utm_source=integrated+content&amp;utm_campaign=/resource-planning-templates&amp;utm_medium=ic+project+resource+planning+template+27125+es&amp;lpa=ic+project+resource+planning+template+2712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AO86"/>
  <sheetViews>
    <sheetView showGridLines="0" tabSelected="1" zoomScale="90" zoomScaleNormal="90" workbookViewId="0">
      <pane ySplit="1" topLeftCell="A2" activePane="bottomLeft" state="frozen"/>
      <selection pane="bottomLeft" activeCell="B64" sqref="B64:AF64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PLANTILLA DE PLANIFICACIÓN DE RECURSOS DEL PROYECTO</t>
        </is>
      </c>
      <c r="C1" s="1" t="n"/>
      <c r="E1" s="1" t="n"/>
    </row>
    <row r="2" ht="25.05" customFormat="1" customHeight="1" s="19">
      <c r="H2" s="139" t="inlineStr">
        <is>
          <t xml:space="preserve">Se puede aplicar un color de relleno a las celdas para indicar las fechas de inicio y finalización, como se ilustra a continuación. </t>
        </is>
      </c>
    </row>
    <row r="3" ht="25.05" customFormat="1" customHeight="1" s="19">
      <c r="B3" s="33" t="inlineStr">
        <is>
          <t>VISIÓN GENERAL DEL PROYECTO</t>
        </is>
      </c>
      <c r="C3" s="23" t="n"/>
      <c r="D3" s="23" t="n"/>
      <c r="E3" s="23" t="n"/>
      <c r="F3" s="93" t="inlineStr">
        <is>
          <t>INICIO DE FASE</t>
        </is>
      </c>
      <c r="G3" s="32" t="inlineStr">
        <is>
          <t>FIN DE FASE</t>
        </is>
      </c>
      <c r="H3" s="22">
        <f>TEXT($F$4,"MMM-YYYY")</f>
        <v/>
      </c>
      <c r="I3" s="150">
        <f>TEXT(EDATE($F$4,1),"MMM-aaaa")</f>
        <v/>
      </c>
      <c r="J3" s="150">
        <f>TEXT(EDATE($F$4,2),"MMM-aaaa")</f>
        <v/>
      </c>
      <c r="K3" s="150">
        <f>TEXT(EDATE($F$4,3),"MMM-aaaa")</f>
        <v/>
      </c>
      <c r="L3" s="150">
        <f>TEXT(EDATE($F$4,4),"MMM-aaaa")</f>
        <v/>
      </c>
      <c r="M3" s="150">
        <f>TEXT(EDATE($F$4,5),"MMM-aaaa")</f>
        <v/>
      </c>
      <c r="N3" s="150">
        <f>TEXT(EDATE($F$4,6),"MMM-aaaa")</f>
        <v/>
      </c>
      <c r="O3" s="150">
        <f>TEXT(EDATE($F$4,7),"MMM-aaaa")</f>
        <v/>
      </c>
      <c r="P3" s="150">
        <f>TEXT(EDATE($F$4,8),"MMM-aaaa")</f>
        <v/>
      </c>
      <c r="Q3" s="150">
        <f>TEXT(EDATE($F$4,9),"MMM-aaaa")</f>
        <v/>
      </c>
      <c r="R3" s="150">
        <f>TEXT(EDATE($F$4,10),"MMM-aaaa")</f>
        <v/>
      </c>
      <c r="S3" s="150">
        <f>TEXT(EDATE($F$4,11),"MMM-aaaa")</f>
        <v/>
      </c>
      <c r="T3" s="150">
        <f>TEXT(EDATE($F$4,12),"MMM-aaaa")</f>
        <v/>
      </c>
      <c r="U3" s="150">
        <f>TEXT(EDATE($F$4,13),"MMM-aaaa")</f>
        <v/>
      </c>
      <c r="V3" s="150">
        <f>TEXT(EDATE($F$4,14),"MMM-aaaa")</f>
        <v/>
      </c>
      <c r="W3" s="150">
        <f>TEXT(EDATE($F$4,15),"MMM-aaaa")</f>
        <v/>
      </c>
      <c r="X3" s="150">
        <f>TEXT(EDATE($F$4,16),"MMM-aaaa")</f>
        <v/>
      </c>
      <c r="Y3" s="150">
        <f>TEXT(EDATE($F$4,17),"MMM-aaaa")</f>
        <v/>
      </c>
      <c r="Z3" s="150">
        <f>TEXT(EDATE($F$4,18),"MMM-aaaa")</f>
        <v/>
      </c>
      <c r="AA3" s="150">
        <f>TEXT(EDATE($F$4,19),"MMM-aaaa")</f>
        <v/>
      </c>
      <c r="AB3" s="150">
        <f>TEXT(EDATE($F$4,20),"MMM-aaaa")</f>
        <v/>
      </c>
      <c r="AC3" s="150">
        <f>TEXT(EDATE($F$4,21),"MMM-aaaa")</f>
        <v/>
      </c>
      <c r="AD3" s="150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FASES DEL PROYECTO</t>
        </is>
      </c>
      <c r="C4" s="27" t="n"/>
      <c r="D4" s="27" t="n"/>
      <c r="E4" s="27" t="n"/>
      <c r="F4" s="151" t="n">
        <v>44562</v>
      </c>
      <c r="G4" s="152" t="n"/>
      <c r="H4" s="56" t="n"/>
      <c r="I4" s="56" t="n"/>
      <c r="J4" s="56" t="n"/>
      <c r="K4" s="56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FASE 1</t>
        </is>
      </c>
      <c r="C5" s="31" t="n"/>
      <c r="D5" s="31" t="n"/>
      <c r="E5" s="31" t="n"/>
      <c r="F5" s="153" t="n"/>
      <c r="G5" s="152" t="n"/>
      <c r="H5" s="35" t="n"/>
      <c r="I5" s="35" t="n"/>
      <c r="J5" s="53" t="n"/>
      <c r="K5" s="53" t="n"/>
      <c r="L5" s="53" t="n"/>
      <c r="M5" s="53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FASE 2</t>
        </is>
      </c>
      <c r="C6" s="29" t="n"/>
      <c r="D6" s="29" t="n"/>
      <c r="E6" s="29" t="n"/>
      <c r="F6" s="153" t="n"/>
      <c r="G6" s="152" t="n"/>
      <c r="H6" s="35" t="n"/>
      <c r="I6" s="35" t="n"/>
      <c r="J6" s="34" t="n"/>
      <c r="K6" s="54" t="n"/>
      <c r="L6" s="54" t="n"/>
      <c r="M6" s="34" t="n"/>
      <c r="N6" s="34" t="n"/>
      <c r="O6" s="34" t="n"/>
      <c r="P6" s="34" t="n"/>
      <c r="Q6" s="34" t="n"/>
      <c r="R6" s="34" t="n"/>
      <c r="S6" s="34" t="n"/>
      <c r="T6" s="36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FASE 3</t>
        </is>
      </c>
      <c r="C7" s="31" t="n"/>
      <c r="D7" s="31" t="n"/>
      <c r="E7" s="31" t="n"/>
      <c r="F7" s="153" t="n"/>
      <c r="G7" s="152" t="n"/>
      <c r="H7" s="35" t="n"/>
      <c r="I7" s="35" t="n"/>
      <c r="J7" s="34" t="n"/>
      <c r="K7" s="34" t="n"/>
      <c r="L7" s="34" t="n"/>
      <c r="M7" s="34" t="n"/>
      <c r="N7" s="55" t="n"/>
      <c r="O7" s="55" t="n"/>
      <c r="P7" s="34" t="n"/>
      <c r="Q7" s="34" t="n"/>
      <c r="R7" s="34" t="n"/>
      <c r="S7" s="34" t="n"/>
      <c r="T7" s="37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FASE 4</t>
        </is>
      </c>
      <c r="C8" s="29" t="n"/>
      <c r="D8" s="29" t="n"/>
      <c r="E8" s="29" t="n"/>
      <c r="F8" s="153" t="n"/>
      <c r="G8" s="152" t="n"/>
      <c r="H8" s="35" t="n"/>
      <c r="I8" s="35" t="n"/>
      <c r="J8" s="34" t="n"/>
      <c r="K8" s="34" t="n"/>
      <c r="L8" s="34" t="n"/>
      <c r="M8" s="34" t="n"/>
      <c r="N8" s="34" t="n"/>
      <c r="O8" s="34" t="n"/>
      <c r="P8" s="57" t="n"/>
      <c r="Q8" s="57" t="n"/>
      <c r="R8" s="57" t="n"/>
      <c r="S8" s="57" t="n"/>
      <c r="T8" s="58" t="n"/>
      <c r="U8" s="57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FASE 5</t>
        </is>
      </c>
      <c r="C9" s="31" t="n"/>
      <c r="D9" s="31" t="n"/>
      <c r="E9" s="31" t="n"/>
      <c r="F9" s="153" t="n"/>
      <c r="G9" s="152" t="n"/>
      <c r="H9" s="35" t="n"/>
      <c r="I9" s="35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7" t="n"/>
      <c r="U9" s="34" t="n"/>
      <c r="V9" s="52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FASE 6</t>
        </is>
      </c>
      <c r="C10" s="29" t="n"/>
      <c r="D10" s="29" t="n"/>
      <c r="E10" s="29" t="n"/>
      <c r="F10" s="153" t="n"/>
      <c r="G10" s="152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8" t="n"/>
      <c r="V10" s="38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FASE 7</t>
        </is>
      </c>
      <c r="C11" s="29" t="n"/>
      <c r="D11" s="29" t="n"/>
      <c r="E11" s="29" t="n"/>
      <c r="F11" s="154" t="n"/>
      <c r="G11" s="155" t="n">
        <v>45260</v>
      </c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9" t="n"/>
      <c r="S11" s="39" t="n"/>
      <c r="T11" s="40" t="n"/>
      <c r="U11" s="41" t="n"/>
      <c r="V11" s="41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12" s="140" t="inlineStr">
        <is>
          <t>Supone 8 horas por día para una semana laboral de 40 horas.</t>
        </is>
      </c>
    </row>
    <row r="13" ht="25.05" customFormat="1" customHeight="1" s="8">
      <c r="B13" s="33" t="inlineStr">
        <is>
          <t>NECESIDADES DE RECURSOS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SOLICITADO</t>
        </is>
      </c>
      <c r="G14" s="95" t="inlineStr">
        <is>
          <t>PROYECTADO</t>
        </is>
      </c>
      <c r="H14" s="48">
        <f>TEXT($F$4,"MMM-YYYY")</f>
        <v/>
      </c>
      <c r="I14" s="156">
        <f>TEXT(EDATE($F$4,1),"MMM-aaaa")</f>
        <v/>
      </c>
      <c r="J14" s="157">
        <f>TEXT(EDATE($F$4,2),"MMM-aaaa")</f>
        <v/>
      </c>
      <c r="K14" s="157">
        <f>TEXT(EDATE($F$4,3),"MMM-aaaa")</f>
        <v/>
      </c>
      <c r="L14" s="157">
        <f>TEXT(EDATE($F$4,4),"MMM-aaaa")</f>
        <v/>
      </c>
      <c r="M14" s="157">
        <f>TEXT(EDATE($F$4,5),"MMM-aaaa")</f>
        <v/>
      </c>
      <c r="N14" s="157">
        <f>TEXT(EDATE($F$4,6),"MMM-aaaa")</f>
        <v/>
      </c>
      <c r="O14" s="157">
        <f>TEXT(EDATE($F$4,7),"MMM-aaaa")</f>
        <v/>
      </c>
      <c r="P14" s="157">
        <f>TEXT(EDATE($F$4,8),"MMM-aaaa")</f>
        <v/>
      </c>
      <c r="Q14" s="157">
        <f>TEXT(EDATE($F$4,9),"MMM-aaaa")</f>
        <v/>
      </c>
      <c r="R14" s="157">
        <f>TEXT(EDATE($F$4,10),"MMM-aaaa")</f>
        <v/>
      </c>
      <c r="S14" s="157">
        <f>TEXT(EDATE($F$4,11),"MMM-aaaa")</f>
        <v/>
      </c>
      <c r="T14" s="157">
        <f>TEXT(EDATE($F$4,12),"MMM-aaaa")</f>
        <v/>
      </c>
      <c r="U14" s="157">
        <f>TEXT(EDATE($F$4,13),"MMM-aaaa")</f>
        <v/>
      </c>
      <c r="V14" s="157">
        <f>TEXT(EDATE($F$4,14),"MMM-aaaa")</f>
        <v/>
      </c>
      <c r="W14" s="157">
        <f>TEXT(EDATE($F$4,15),"MMM-aaaa")</f>
        <v/>
      </c>
      <c r="X14" s="157">
        <f>TEXT(EDATE($F$4,16),"MMM-aaaa")</f>
        <v/>
      </c>
      <c r="Y14" s="157">
        <f>TEXT(EDATE($F$4,17),"MMM-aaaa")</f>
        <v/>
      </c>
      <c r="Z14" s="157">
        <f>TEXT(EDATE($F$4,18),"MMM-aaaa")</f>
        <v/>
      </c>
      <c r="AA14" s="157">
        <f>TEXT(EDATE($F$4,19),"MMM-aaaa")</f>
        <v/>
      </c>
      <c r="AB14" s="157">
        <f>TEXT(EDATE($F$4,20),"MMM-aaaa")</f>
        <v/>
      </c>
      <c r="AC14" s="157">
        <f>TEXT(EDATE($F$4,21),"MMM-aaaa")</f>
        <v/>
      </c>
      <c r="AD14" s="158">
        <f>TEXT(EDATE($F$4,22),"MMM-aaaa")</f>
        <v/>
      </c>
      <c r="AE14" s="68" t="inlineStr">
        <is>
          <t>TOTAL</t>
        </is>
      </c>
      <c r="AF14" s="66" t="inlineStr">
        <is>
          <t>COSTO TOTAL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ÁREA ORGANIZATIVA</t>
        </is>
      </c>
      <c r="C15" s="43" t="inlineStr">
        <is>
          <t>ROL</t>
        </is>
      </c>
      <c r="D15" s="45" t="inlineStr">
        <is>
          <t>QTY</t>
        </is>
      </c>
      <c r="E15" s="45" t="inlineStr">
        <is>
          <t>TASA DE PAGO</t>
        </is>
      </c>
      <c r="F15" s="101" t="inlineStr">
        <is>
          <t>FECHA DE INICIO</t>
        </is>
      </c>
      <c r="G15" s="96" t="inlineStr">
        <is>
          <t>FECHA FINAL</t>
        </is>
      </c>
      <c r="H15" s="49">
        <f>NETWORKDAYS($F$4,EOMONTH($F$4,0),)</f>
        <v/>
      </c>
      <c r="I15" s="159">
        <f>NETWORKDAYS(EDATE($F$4,1),EOMONTH(EDATE($F$4,1),0),)</f>
        <v/>
      </c>
      <c r="J15" s="160">
        <f>NETWORKDAYS(EDATE($F$4,2),EOMONTH(EDATE($F$4,2),0),)</f>
        <v/>
      </c>
      <c r="K15" s="160">
        <f>NETWORKDAYS(EDATE($F$4,3),EOMONTH(EDATE($F$4,3),0),)</f>
        <v/>
      </c>
      <c r="L15" s="160">
        <f>NETWORKDAYS(EDATE($F$4,4),EOMONTH(EDATE($F$4,4),0),)</f>
        <v/>
      </c>
      <c r="M15" s="160">
        <f>NETWORKDAYS(EDATE($F$4,5),EOMONTH(EDATE($F$4,5),0),)</f>
        <v/>
      </c>
      <c r="N15" s="160">
        <f>NETWORKDAYS(EDATE($F$4,6),EOMONTH(EDATE($F$4,6),0),)</f>
        <v/>
      </c>
      <c r="O15" s="160">
        <f>NETWORKDAYS(EDATE($F$4,7),EOMONTH(EDATE($F$4,7),0),)</f>
        <v/>
      </c>
      <c r="P15" s="160">
        <f>NETWORKDAYS(EDATE($F$4,8),EOMONTH(EDATE($F$4,8),0),)</f>
        <v/>
      </c>
      <c r="Q15" s="160">
        <f>NETWORKDAYS(EDATE($F$4,9),EOMONTH(EDATE($F$4,9),0),)</f>
        <v/>
      </c>
      <c r="R15" s="160">
        <f>NETWORKDAYS(EDATE($F$4,10),EOMONTH(EDATE($F$4,10),0),)</f>
        <v/>
      </c>
      <c r="S15" s="160">
        <f>NETWORKDAYS(EDATE($F$4,11),EOMONTH(EDATE($F$4,11),0),)</f>
        <v/>
      </c>
      <c r="T15" s="160">
        <f>NETWORKDAYS(EDATE($F$4,12),EOMONTH(EDATE($F$4,12),0),)</f>
        <v/>
      </c>
      <c r="U15" s="160">
        <f>NETWORKDAYS(EDATE($F$4,13),EOMONTH(EDATE($F$4,13),0),)</f>
        <v/>
      </c>
      <c r="V15" s="160">
        <f>NETWORKDAYS(EDATE($F$4,14),EOMONTH(EDATE($F$4,14),0),)</f>
        <v/>
      </c>
      <c r="W15" s="160">
        <f>NETWORKDAYS(EDATE($F$4,15),EOMONTH(EDATE($F$4,15),0),)</f>
        <v/>
      </c>
      <c r="X15" s="160">
        <f>NETWORKDAYS(EDATE($F$4,16),EOMONTH(EDATE($F$4,16),0),)</f>
        <v/>
      </c>
      <c r="Y15" s="160">
        <f>NETWORKDAYS(EDATE($F$4,17),EOMONTH(EDATE($F$4,17),0),)</f>
        <v/>
      </c>
      <c r="Z15" s="160">
        <f>NETWORKDAYS(EDATE($F$4,18),EOMONTH(EDATE($F$4,18),0),)</f>
        <v/>
      </c>
      <c r="AA15" s="160">
        <f>NETWORKDAYS(EDATE($F$4,19),EOMONTH(EDATE($F$4,19),0),)</f>
        <v/>
      </c>
      <c r="AB15" s="160">
        <f>NETWORKDAYS(EDATE($F$4,20),EOMONTH(EDATE($F$4,20),0),)</f>
        <v/>
      </c>
      <c r="AC15" s="160">
        <f>NETWORKDAYS(EDATE($F$4,21),EOMONTH(EDATE($F$4,21),0),)</f>
        <v/>
      </c>
      <c r="AD15" s="161">
        <f>NETWORKDAYS(EDATE($F$4,22),EOMONTH(EDATE($F$4,22),0),)</f>
        <v/>
      </c>
      <c r="AE15" s="69" t="inlineStr">
        <is>
          <t>HORAS</t>
        </is>
      </c>
      <c r="AF15" s="67" t="inlineStr">
        <is>
          <t>ASIGNADO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inlineStr">
        <is>
          <t>Departamento 1</t>
        </is>
      </c>
      <c r="C16" s="71" t="inlineStr">
        <is>
          <t>Función 1</t>
        </is>
      </c>
      <c r="D16" s="72" t="n">
        <v>5</v>
      </c>
      <c r="E16" s="162" t="n">
        <v>45</v>
      </c>
      <c r="F16" s="163" t="n">
        <v>44562</v>
      </c>
      <c r="G16" s="164" t="n">
        <v>44681</v>
      </c>
      <c r="H16" s="84" t="n">
        <v>21</v>
      </c>
      <c r="I16" s="84" t="n">
        <v>20</v>
      </c>
      <c r="J16" s="84" t="n">
        <v>23</v>
      </c>
      <c r="K16" s="84" t="n">
        <v>21</v>
      </c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5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inlineStr">
        <is>
          <t>Departamento 1</t>
        </is>
      </c>
      <c r="C17" s="74" t="inlineStr">
        <is>
          <t>Función 2</t>
        </is>
      </c>
      <c r="D17" s="75" t="n">
        <v>3</v>
      </c>
      <c r="E17" s="166" t="n">
        <v>30</v>
      </c>
      <c r="F17" s="167" t="n">
        <v>44682</v>
      </c>
      <c r="G17" s="168" t="n">
        <v>44849</v>
      </c>
      <c r="H17" s="86" t="n"/>
      <c r="I17" s="86" t="n"/>
      <c r="J17" s="86" t="n"/>
      <c r="K17" s="86" t="n"/>
      <c r="L17" s="86" t="n">
        <v>22</v>
      </c>
      <c r="M17" s="86" t="n">
        <v>22</v>
      </c>
      <c r="N17" s="86" t="n">
        <v>21</v>
      </c>
      <c r="O17" s="86" t="n">
        <v>23</v>
      </c>
      <c r="P17" s="86" t="n">
        <v>22</v>
      </c>
      <c r="Q17" s="86" t="n">
        <v>10</v>
      </c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5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inlineStr">
        <is>
          <t>Departamento 2</t>
        </is>
      </c>
      <c r="C18" s="74" t="inlineStr">
        <is>
          <t>Función 1</t>
        </is>
      </c>
      <c r="D18" s="75" t="n"/>
      <c r="E18" s="166" t="n"/>
      <c r="F18" s="169" t="n"/>
      <c r="G18" s="170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5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inlineStr">
        <is>
          <t>Departamento 2</t>
        </is>
      </c>
      <c r="C19" s="74" t="inlineStr">
        <is>
          <t>Función 2</t>
        </is>
      </c>
      <c r="D19" s="75" t="n"/>
      <c r="E19" s="166" t="n"/>
      <c r="F19" s="169" t="n"/>
      <c r="G19" s="170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5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inlineStr">
        <is>
          <t>Departamento 2</t>
        </is>
      </c>
      <c r="C20" s="74" t="inlineStr">
        <is>
          <t>Función 3</t>
        </is>
      </c>
      <c r="D20" s="75" t="n"/>
      <c r="E20" s="166" t="n"/>
      <c r="F20" s="169" t="n"/>
      <c r="G20" s="170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5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inlineStr">
        <is>
          <t>Departamento 3</t>
        </is>
      </c>
      <c r="C21" s="74" t="inlineStr">
        <is>
          <t>Función 1</t>
        </is>
      </c>
      <c r="D21" s="75" t="n">
        <v>4</v>
      </c>
      <c r="E21" s="166" t="n">
        <v>25</v>
      </c>
      <c r="F21" s="167" t="n">
        <v>44682</v>
      </c>
      <c r="G21" s="168" t="n">
        <v>44712</v>
      </c>
      <c r="H21" s="86" t="n"/>
      <c r="I21" s="86" t="n"/>
      <c r="J21" s="86" t="n"/>
      <c r="K21" s="86" t="n"/>
      <c r="L21" s="86" t="n">
        <v>22</v>
      </c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5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6" t="n"/>
      <c r="F22" s="169" t="n"/>
      <c r="G22" s="170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5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6" t="n"/>
      <c r="F23" s="169" t="n"/>
      <c r="G23" s="170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5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6" t="n"/>
      <c r="F24" s="169" t="n"/>
      <c r="G24" s="170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5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6" t="n"/>
      <c r="F25" s="169" t="n"/>
      <c r="G25" s="170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5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6" t="n"/>
      <c r="F26" s="169" t="n"/>
      <c r="G26" s="170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5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6" t="n"/>
      <c r="F27" s="169" t="n"/>
      <c r="G27" s="170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5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6" t="n"/>
      <c r="F28" s="169" t="n"/>
      <c r="G28" s="170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5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1" t="n"/>
      <c r="F29" s="172" t="n"/>
      <c r="G29" s="173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5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4" t="n"/>
      <c r="F30" s="62" t="n"/>
      <c r="G30" s="63" t="inlineStr">
        <is>
          <t>SUBTOTAL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5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31" s="140" t="inlineStr">
        <is>
          <t>Supone 8 horas por día para una semana laboral de 40 horas.</t>
        </is>
      </c>
    </row>
    <row r="32" ht="25.05" customFormat="1" customHeight="1" s="8">
      <c r="B32" s="33" t="inlineStr">
        <is>
          <t>DOTACIÓN INCREMENTAL DE PERSONAL / CONSULTORES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SOLICITADO</t>
        </is>
      </c>
      <c r="G33" s="95" t="inlineStr">
        <is>
          <t>PROYECTADO</t>
        </is>
      </c>
      <c r="H33" s="48">
        <f>TEXT($F$4,"MMM-YYYY")</f>
        <v/>
      </c>
      <c r="I33" s="156">
        <f>TEXT(EDATE($F$4,1),"MMM-aaaa")</f>
        <v/>
      </c>
      <c r="J33" s="157">
        <f>TEXT(EDATE($F$4,2),"MMM-aaaa")</f>
        <v/>
      </c>
      <c r="K33" s="157">
        <f>TEXT(EDATE($F$4,3),"MMM-aaaa")</f>
        <v/>
      </c>
      <c r="L33" s="157">
        <f>TEXT(EDATE($F$4,4),"MMM-aaaa")</f>
        <v/>
      </c>
      <c r="M33" s="157">
        <f>TEXT(EDATE($F$4,5),"MMM-aaaa")</f>
        <v/>
      </c>
      <c r="N33" s="157">
        <f>TEXT(EDATE($F$4,6),"MMM-aaaa")</f>
        <v/>
      </c>
      <c r="O33" s="157">
        <f>TEXT(EDATE($F$4,7),"MMM-aaaa")</f>
        <v/>
      </c>
      <c r="P33" s="157">
        <f>TEXT(EDATE($F$4,8),"MMM-aaaa")</f>
        <v/>
      </c>
      <c r="Q33" s="157">
        <f>TEXT(EDATE($F$4,9),"MMM-aaaa")</f>
        <v/>
      </c>
      <c r="R33" s="157">
        <f>TEXT(EDATE($F$4,10),"MMM-aaaa")</f>
        <v/>
      </c>
      <c r="S33" s="157">
        <f>TEXT(EDATE($F$4,11),"MMM-aaaa")</f>
        <v/>
      </c>
      <c r="T33" s="157">
        <f>TEXT(EDATE($F$4,12),"MMM-aaaa")</f>
        <v/>
      </c>
      <c r="U33" s="157">
        <f>TEXT(EDATE($F$4,13),"MMM-aaaa")</f>
        <v/>
      </c>
      <c r="V33" s="157">
        <f>TEXT(EDATE($F$4,14),"MMM-aaaa")</f>
        <v/>
      </c>
      <c r="W33" s="157">
        <f>TEXT(EDATE($F$4,15),"MMM-aaaa")</f>
        <v/>
      </c>
      <c r="X33" s="157">
        <f>TEXT(EDATE($F$4,16),"MMM-aaaa")</f>
        <v/>
      </c>
      <c r="Y33" s="157">
        <f>TEXT(EDATE($F$4,17),"MMM-aaaa")</f>
        <v/>
      </c>
      <c r="Z33" s="157">
        <f>TEXT(EDATE($F$4,18),"MMM-aaaa")</f>
        <v/>
      </c>
      <c r="AA33" s="157">
        <f>TEXT(EDATE($F$4,19),"MMM-aaaa")</f>
        <v/>
      </c>
      <c r="AB33" s="157">
        <f>TEXT(EDATE($F$4,20),"MMM-aaaa")</f>
        <v/>
      </c>
      <c r="AC33" s="157">
        <f>TEXT(EDATE($F$4,21),"MMM-aaaa")</f>
        <v/>
      </c>
      <c r="AD33" s="158">
        <f>TEXT(EDATE($F$4,22),"MMM-aaaa")</f>
        <v/>
      </c>
      <c r="AE33" s="68" t="inlineStr">
        <is>
          <t>TOTAL</t>
        </is>
      </c>
      <c r="AF33" s="66" t="inlineStr">
        <is>
          <t>COSTO TOTAL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ÁREA ORGANIZATIVA</t>
        </is>
      </c>
      <c r="C34" s="43" t="inlineStr">
        <is>
          <t>ROL</t>
        </is>
      </c>
      <c r="D34" s="45" t="inlineStr">
        <is>
          <t>QTY</t>
        </is>
      </c>
      <c r="E34" s="45" t="inlineStr">
        <is>
          <t>TASA DE PAGO</t>
        </is>
      </c>
      <c r="F34" s="101" t="inlineStr">
        <is>
          <t>FECHA DE INICIO</t>
        </is>
      </c>
      <c r="G34" s="96" t="inlineStr">
        <is>
          <t>FECHA FINAL</t>
        </is>
      </c>
      <c r="H34" s="49">
        <f>NETWORKDAYS($F$4,EOMONTH($F$4,0),)</f>
        <v/>
      </c>
      <c r="I34" s="159">
        <f>NETWORKDAYS(EDATE($F$4,1),EOMONTH(EDATE($F$4,1),0),)</f>
        <v/>
      </c>
      <c r="J34" s="160">
        <f>NETWORKDAYS(EDATE($F$4,2),EOMONTH(EDATE($F$4,2),0),)</f>
        <v/>
      </c>
      <c r="K34" s="160">
        <f>NETWORKDAYS(EDATE($F$4,3),EOMONTH(EDATE($F$4,3),0),)</f>
        <v/>
      </c>
      <c r="L34" s="160">
        <f>NETWORKDAYS(EDATE($F$4,4),EOMONTH(EDATE($F$4,4),0),)</f>
        <v/>
      </c>
      <c r="M34" s="160">
        <f>NETWORKDAYS(EDATE($F$4,5),EOMONTH(EDATE($F$4,5),0),)</f>
        <v/>
      </c>
      <c r="N34" s="160">
        <f>NETWORKDAYS(EDATE($F$4,6),EOMONTH(EDATE($F$4,6),0),)</f>
        <v/>
      </c>
      <c r="O34" s="160">
        <f>NETWORKDAYS(EDATE($F$4,7),EOMONTH(EDATE($F$4,7),0),)</f>
        <v/>
      </c>
      <c r="P34" s="160">
        <f>NETWORKDAYS(EDATE($F$4,8),EOMONTH(EDATE($F$4,8),0),)</f>
        <v/>
      </c>
      <c r="Q34" s="160">
        <f>NETWORKDAYS(EDATE($F$4,9),EOMONTH(EDATE($F$4,9),0),)</f>
        <v/>
      </c>
      <c r="R34" s="160">
        <f>NETWORKDAYS(EDATE($F$4,10),EOMONTH(EDATE($F$4,10),0),)</f>
        <v/>
      </c>
      <c r="S34" s="160">
        <f>NETWORKDAYS(EDATE($F$4,11),EOMONTH(EDATE($F$4,11),0),)</f>
        <v/>
      </c>
      <c r="T34" s="160">
        <f>NETWORKDAYS(EDATE($F$4,12),EOMONTH(EDATE($F$4,12),0),)</f>
        <v/>
      </c>
      <c r="U34" s="160">
        <f>NETWORKDAYS(EDATE($F$4,13),EOMONTH(EDATE($F$4,13),0),)</f>
        <v/>
      </c>
      <c r="V34" s="160">
        <f>NETWORKDAYS(EDATE($F$4,14),EOMONTH(EDATE($F$4,14),0),)</f>
        <v/>
      </c>
      <c r="W34" s="160">
        <f>NETWORKDAYS(EDATE($F$4,15),EOMONTH(EDATE($F$4,15),0),)</f>
        <v/>
      </c>
      <c r="X34" s="160">
        <f>NETWORKDAYS(EDATE($F$4,16),EOMONTH(EDATE($F$4,16),0),)</f>
        <v/>
      </c>
      <c r="Y34" s="160">
        <f>NETWORKDAYS(EDATE($F$4,17),EOMONTH(EDATE($F$4,17),0),)</f>
        <v/>
      </c>
      <c r="Z34" s="160">
        <f>NETWORKDAYS(EDATE($F$4,18),EOMONTH(EDATE($F$4,18),0),)</f>
        <v/>
      </c>
      <c r="AA34" s="160">
        <f>NETWORKDAYS(EDATE($F$4,19),EOMONTH(EDATE($F$4,19),0),)</f>
        <v/>
      </c>
      <c r="AB34" s="160">
        <f>NETWORKDAYS(EDATE($F$4,20),EOMONTH(EDATE($F$4,20),0),)</f>
        <v/>
      </c>
      <c r="AC34" s="160">
        <f>NETWORKDAYS(EDATE($F$4,21),EOMONTH(EDATE($F$4,21),0),)</f>
        <v/>
      </c>
      <c r="AD34" s="161">
        <f>NETWORKDAYS(EDATE($F$4,22),EOMONTH(EDATE($F$4,22),0),)</f>
        <v/>
      </c>
      <c r="AE34" s="69" t="inlineStr">
        <is>
          <t>HORAS</t>
        </is>
      </c>
      <c r="AF34" s="67" t="inlineStr">
        <is>
          <t>ASIGNADO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inlineStr">
        <is>
          <t>Departamento 1</t>
        </is>
      </c>
      <c r="C35" s="71" t="inlineStr">
        <is>
          <t>Función 1</t>
        </is>
      </c>
      <c r="D35" s="72" t="n">
        <v>1</v>
      </c>
      <c r="E35" s="162" t="n">
        <v>50</v>
      </c>
      <c r="F35" s="176" t="n"/>
      <c r="G35" s="177" t="n"/>
      <c r="H35" s="84" t="n">
        <v>21</v>
      </c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5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6" t="n"/>
      <c r="F36" s="169" t="n"/>
      <c r="G36" s="170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5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6" t="n"/>
      <c r="F37" s="169" t="n"/>
      <c r="G37" s="170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5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6" t="n"/>
      <c r="F38" s="169" t="n"/>
      <c r="G38" s="170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5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6" t="n"/>
      <c r="F39" s="169" t="n"/>
      <c r="G39" s="170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5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6" t="n"/>
      <c r="F40" s="169" t="n"/>
      <c r="G40" s="170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5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6" t="n"/>
      <c r="F41" s="169" t="n"/>
      <c r="G41" s="170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5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1" t="n"/>
      <c r="F42" s="172" t="n"/>
      <c r="G42" s="173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5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4" t="n"/>
      <c r="F43" s="62" t="n"/>
      <c r="G43" s="63" t="inlineStr">
        <is>
          <t>SUBTOTAL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5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TOTAL DE HORAS</t>
        </is>
      </c>
      <c r="AF44" s="136" t="inlineStr">
        <is>
          <t>COSTO TOTAL</t>
        </is>
      </c>
    </row>
    <row r="45" ht="30" customFormat="1" customHeight="1" s="19" thickBot="1" thickTop="1">
      <c r="E45" s="174" t="n"/>
      <c r="F45" s="62" t="n"/>
      <c r="G45" s="63" t="inlineStr">
        <is>
          <t>TOTALES DE PERSONAL PROYECTADOS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5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Introduzca el importe proyectado que se gastará por mes para cada partida. </t>
        </is>
      </c>
      <c r="AF46" s="83" t="n"/>
    </row>
    <row r="47" ht="25.05" customFormat="1" customHeight="1" s="8">
      <c r="B47" s="33" t="inlineStr">
        <is>
          <t>GASTOS ADICIONALES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DESCRIPCIÓN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8">
        <f>TEXT(EDATE($F$4,1),"MMM-aaaa")</f>
        <v/>
      </c>
      <c r="J48" s="179">
        <f>TEXT(EDATE($F$4,2),"MMM-aaaa")</f>
        <v/>
      </c>
      <c r="K48" s="179">
        <f>TEXT(EDATE($F$4,3),"MMM-aaaa")</f>
        <v/>
      </c>
      <c r="L48" s="179">
        <f>TEXT(EDATE($F$4,4),"MMM-aaaa")</f>
        <v/>
      </c>
      <c r="M48" s="179">
        <f>TEXT(EDATE($F$4,5),"MMM-aaaa")</f>
        <v/>
      </c>
      <c r="N48" s="179">
        <f>TEXT(EDATE($F$4,6),"MMM-aaaa")</f>
        <v/>
      </c>
      <c r="O48" s="179">
        <f>TEXT(EDATE($F$4,7),"MMM-aaaa")</f>
        <v/>
      </c>
      <c r="P48" s="179">
        <f>TEXT(EDATE($F$4,8),"MMM-aaaa")</f>
        <v/>
      </c>
      <c r="Q48" s="179">
        <f>TEXT(EDATE($F$4,9),"MMM-aaaa")</f>
        <v/>
      </c>
      <c r="R48" s="179">
        <f>TEXT(EDATE($F$4,10),"MMM-aaaa")</f>
        <v/>
      </c>
      <c r="S48" s="179">
        <f>TEXT(EDATE($F$4,11),"MMM-aaaa")</f>
        <v/>
      </c>
      <c r="T48" s="179">
        <f>TEXT(EDATE($F$4,12),"MMM-aaaa")</f>
        <v/>
      </c>
      <c r="U48" s="179">
        <f>TEXT(EDATE($F$4,13),"MMM-aaaa")</f>
        <v/>
      </c>
      <c r="V48" s="179">
        <f>TEXT(EDATE($F$4,14),"MMM-aaaa")</f>
        <v/>
      </c>
      <c r="W48" s="179">
        <f>TEXT(EDATE($F$4,15),"MMM-aaaa")</f>
        <v/>
      </c>
      <c r="X48" s="179">
        <f>TEXT(EDATE($F$4,16),"MMM-aaaa")</f>
        <v/>
      </c>
      <c r="Y48" s="179">
        <f>TEXT(EDATE($F$4,17),"MMM-aaaa")</f>
        <v/>
      </c>
      <c r="Z48" s="179">
        <f>TEXT(EDATE($F$4,18),"MMM-aaaa")</f>
        <v/>
      </c>
      <c r="AA48" s="179">
        <f>TEXT(EDATE($F$4,19),"MMM-aaaa")</f>
        <v/>
      </c>
      <c r="AB48" s="179">
        <f>TEXT(EDATE($F$4,20),"MMM-aaaa")</f>
        <v/>
      </c>
      <c r="AC48" s="179">
        <f>TEXT(EDATE($F$4,21),"MMM-aaaa")</f>
        <v/>
      </c>
      <c r="AD48" s="180">
        <f>TEXT(EDATE($F$4,22),"MMM-aaaa")</f>
        <v/>
      </c>
      <c r="AE48" s="108" t="inlineStr">
        <is>
          <t>COSTO TOTAL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SOFTWARE</t>
        </is>
      </c>
      <c r="C49" s="29" t="n"/>
      <c r="D49" s="29" t="n"/>
      <c r="E49" s="29" t="n"/>
      <c r="F49" s="181" t="n"/>
      <c r="G49" s="170" t="n"/>
      <c r="H49" s="182" t="n">
        <v>18000</v>
      </c>
      <c r="I49" s="183" t="n"/>
      <c r="J49" s="183" t="n"/>
      <c r="K49" s="183" t="n"/>
      <c r="L49" s="183" t="n"/>
      <c r="M49" s="183" t="n"/>
      <c r="N49" s="183" t="n"/>
      <c r="O49" s="183" t="n"/>
      <c r="P49" s="183" t="n"/>
      <c r="Q49" s="183" t="n"/>
      <c r="R49" s="183" t="n"/>
      <c r="S49" s="183" t="n"/>
      <c r="T49" s="183" t="n"/>
      <c r="U49" s="183" t="n"/>
      <c r="V49" s="183" t="n"/>
      <c r="W49" s="183" t="n"/>
      <c r="X49" s="183" t="n"/>
      <c r="Y49" s="183" t="n"/>
      <c r="Z49" s="183" t="n"/>
      <c r="AA49" s="183" t="n"/>
      <c r="AB49" s="183" t="n"/>
      <c r="AC49" s="183" t="n"/>
      <c r="AD49" s="184" t="n"/>
      <c r="AE49" s="185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HARDWARE</t>
        </is>
      </c>
      <c r="C50" s="29" t="n"/>
      <c r="D50" s="29" t="n"/>
      <c r="E50" s="29" t="n"/>
      <c r="F50" s="181" t="n"/>
      <c r="G50" s="170" t="n"/>
      <c r="H50" s="186" t="n">
        <v>26000</v>
      </c>
      <c r="I50" s="187" t="n"/>
      <c r="J50" s="187" t="n"/>
      <c r="K50" s="187" t="n"/>
      <c r="L50" s="187" t="n"/>
      <c r="M50" s="187" t="n"/>
      <c r="N50" s="187" t="n"/>
      <c r="O50" s="187" t="n"/>
      <c r="P50" s="187" t="n"/>
      <c r="Q50" s="187" t="n"/>
      <c r="R50" s="187" t="n"/>
      <c r="S50" s="187" t="n"/>
      <c r="T50" s="187" t="n"/>
      <c r="U50" s="187" t="n"/>
      <c r="V50" s="187" t="n"/>
      <c r="W50" s="187" t="n"/>
      <c r="X50" s="187" t="n"/>
      <c r="Y50" s="187" t="n"/>
      <c r="Z50" s="187" t="n"/>
      <c r="AA50" s="187" t="n"/>
      <c r="AB50" s="187" t="n"/>
      <c r="AC50" s="187" t="n"/>
      <c r="AD50" s="188" t="n"/>
      <c r="AE50" s="189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APOYO</t>
        </is>
      </c>
      <c r="C51" s="29" t="n"/>
      <c r="D51" s="29" t="n"/>
      <c r="E51" s="29" t="n"/>
      <c r="F51" s="181" t="n"/>
      <c r="G51" s="170" t="n"/>
      <c r="H51" s="186" t="n">
        <v>14500</v>
      </c>
      <c r="I51" s="187" t="n"/>
      <c r="J51" s="187" t="n"/>
      <c r="K51" s="187" t="n"/>
      <c r="L51" s="187" t="n"/>
      <c r="M51" s="187" t="n"/>
      <c r="N51" s="187" t="n"/>
      <c r="O51" s="187" t="n"/>
      <c r="P51" s="187" t="n"/>
      <c r="Q51" s="187" t="n"/>
      <c r="R51" s="187" t="n"/>
      <c r="S51" s="187" t="n"/>
      <c r="T51" s="187" t="n"/>
      <c r="U51" s="187" t="n"/>
      <c r="V51" s="187" t="n"/>
      <c r="W51" s="187" t="n"/>
      <c r="X51" s="187" t="n"/>
      <c r="Y51" s="187" t="n"/>
      <c r="Z51" s="187" t="n"/>
      <c r="AA51" s="187" t="n"/>
      <c r="AB51" s="187" t="n"/>
      <c r="AC51" s="187" t="n"/>
      <c r="AD51" s="188" t="n"/>
      <c r="AE51" s="189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EQUIPO</t>
        </is>
      </c>
      <c r="C52" s="29" t="n"/>
      <c r="D52" s="29" t="n"/>
      <c r="E52" s="29" t="n"/>
      <c r="F52" s="181" t="n"/>
      <c r="G52" s="170" t="n"/>
      <c r="H52" s="186" t="n">
        <v>3200</v>
      </c>
      <c r="I52" s="187" t="n"/>
      <c r="J52" s="187" t="n"/>
      <c r="K52" s="187" t="n"/>
      <c r="L52" s="187" t="n"/>
      <c r="M52" s="187" t="n"/>
      <c r="N52" s="187" t="n"/>
      <c r="O52" s="187" t="n"/>
      <c r="P52" s="187" t="n"/>
      <c r="Q52" s="187" t="n"/>
      <c r="R52" s="187" t="n"/>
      <c r="S52" s="187" t="n"/>
      <c r="T52" s="187" t="n"/>
      <c r="U52" s="187" t="n"/>
      <c r="V52" s="187" t="n"/>
      <c r="W52" s="187" t="n"/>
      <c r="X52" s="187" t="n"/>
      <c r="Y52" s="187" t="n"/>
      <c r="Z52" s="187" t="n"/>
      <c r="AA52" s="187" t="n"/>
      <c r="AB52" s="187" t="n"/>
      <c r="AC52" s="187" t="n"/>
      <c r="AD52" s="188" t="n"/>
      <c r="AE52" s="189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OTRO</t>
        </is>
      </c>
      <c r="C53" s="29" t="n"/>
      <c r="D53" s="29" t="n"/>
      <c r="E53" s="29" t="n"/>
      <c r="F53" s="181" t="n"/>
      <c r="G53" s="170" t="n"/>
      <c r="H53" s="186" t="n"/>
      <c r="I53" s="187" t="n"/>
      <c r="J53" s="187" t="n"/>
      <c r="K53" s="187" t="n"/>
      <c r="L53" s="187" t="n"/>
      <c r="M53" s="187" t="n"/>
      <c r="N53" s="187" t="n"/>
      <c r="O53" s="187" t="n"/>
      <c r="P53" s="187" t="n"/>
      <c r="Q53" s="187" t="n"/>
      <c r="R53" s="187" t="n"/>
      <c r="S53" s="187" t="n"/>
      <c r="T53" s="187" t="n"/>
      <c r="U53" s="187" t="n"/>
      <c r="V53" s="187" t="n"/>
      <c r="W53" s="187" t="n">
        <v>2800</v>
      </c>
      <c r="X53" s="187" t="n"/>
      <c r="Y53" s="187" t="n"/>
      <c r="Z53" s="187" t="n"/>
      <c r="AA53" s="187" t="n"/>
      <c r="AB53" s="187" t="n"/>
      <c r="AC53" s="187" t="n"/>
      <c r="AD53" s="188" t="n"/>
      <c r="AE53" s="189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OTRO</t>
        </is>
      </c>
      <c r="C54" s="29" t="n"/>
      <c r="D54" s="29" t="n"/>
      <c r="E54" s="29" t="n"/>
      <c r="F54" s="181" t="n"/>
      <c r="G54" s="170" t="n"/>
      <c r="H54" s="186" t="n"/>
      <c r="I54" s="187" t="n"/>
      <c r="J54" s="187" t="n"/>
      <c r="K54" s="187" t="n"/>
      <c r="L54" s="187" t="n"/>
      <c r="M54" s="187" t="n"/>
      <c r="N54" s="187" t="n"/>
      <c r="O54" s="187" t="n"/>
      <c r="P54" s="187" t="n"/>
      <c r="Q54" s="187" t="n"/>
      <c r="R54" s="187" t="n"/>
      <c r="S54" s="187" t="n"/>
      <c r="T54" s="187" t="n"/>
      <c r="U54" s="187" t="n"/>
      <c r="V54" s="187" t="n"/>
      <c r="W54" s="187" t="n"/>
      <c r="X54" s="187" t="n">
        <v>1100</v>
      </c>
      <c r="Y54" s="187" t="n"/>
      <c r="Z54" s="187" t="n"/>
      <c r="AA54" s="187" t="n"/>
      <c r="AB54" s="187" t="n"/>
      <c r="AC54" s="187" t="n"/>
      <c r="AD54" s="188" t="n"/>
      <c r="AE54" s="189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OTRO</t>
        </is>
      </c>
      <c r="C55" s="29" t="n"/>
      <c r="D55" s="29" t="n"/>
      <c r="E55" s="29" t="n"/>
      <c r="F55" s="181" t="n"/>
      <c r="G55" s="170" t="n"/>
      <c r="H55" s="190" t="n"/>
      <c r="I55" s="191" t="n"/>
      <c r="J55" s="191" t="n"/>
      <c r="K55" s="191" t="n"/>
      <c r="L55" s="191" t="n"/>
      <c r="M55" s="191" t="n"/>
      <c r="N55" s="191" t="n"/>
      <c r="O55" s="191" t="n"/>
      <c r="P55" s="191" t="n"/>
      <c r="Q55" s="191" t="n"/>
      <c r="R55" s="191" t="n"/>
      <c r="S55" s="191" t="n"/>
      <c r="T55" s="191" t="n"/>
      <c r="U55" s="191" t="n"/>
      <c r="V55" s="191" t="n"/>
      <c r="W55" s="191" t="n"/>
      <c r="X55" s="191" t="n"/>
      <c r="Y55" s="191" t="n">
        <v>8500</v>
      </c>
      <c r="Z55" s="191" t="n"/>
      <c r="AA55" s="191" t="n"/>
      <c r="AB55" s="191" t="n"/>
      <c r="AC55" s="191" t="n"/>
      <c r="AD55" s="192" t="n"/>
      <c r="AE55" s="193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4" t="n"/>
      <c r="F56" s="130" t="n"/>
      <c r="G56" s="131" t="inlineStr">
        <is>
          <t>SUBTOTAL</t>
        </is>
      </c>
      <c r="H56" s="195">
        <f>SUM(H49:H55)</f>
        <v/>
      </c>
      <c r="I56" s="196">
        <f>SUM(I49:I55)</f>
        <v/>
      </c>
      <c r="J56" s="196">
        <f>SUM(J49:J55)</f>
        <v/>
      </c>
      <c r="K56" s="196">
        <f>SUM(K49:K55)</f>
        <v/>
      </c>
      <c r="L56" s="196">
        <f>SUM(L49:L55)</f>
        <v/>
      </c>
      <c r="M56" s="196">
        <f>SUM(M49:M55)</f>
        <v/>
      </c>
      <c r="N56" s="196">
        <f>SUM(N49:N55)</f>
        <v/>
      </c>
      <c r="O56" s="196">
        <f>SUM(O49:O55)</f>
        <v/>
      </c>
      <c r="P56" s="196">
        <f>SUM(P49:P55)</f>
        <v/>
      </c>
      <c r="Q56" s="196">
        <f>SUM(Q49:Q55)</f>
        <v/>
      </c>
      <c r="R56" s="196">
        <f>SUM(R49:R55)</f>
        <v/>
      </c>
      <c r="S56" s="196">
        <f>SUM(S49:S55)</f>
        <v/>
      </c>
      <c r="T56" s="196">
        <f>SUM(T49:T55)</f>
        <v/>
      </c>
      <c r="U56" s="196">
        <f>SUM(U49:U55)</f>
        <v/>
      </c>
      <c r="V56" s="196">
        <f>SUM(V49:V55)</f>
        <v/>
      </c>
      <c r="W56" s="196">
        <f>SUM(W49:W55)</f>
        <v/>
      </c>
      <c r="X56" s="196">
        <f>SUM(X49:X55)</f>
        <v/>
      </c>
      <c r="Y56" s="196">
        <f>SUM(Y49:Y55)</f>
        <v/>
      </c>
      <c r="Z56" s="196">
        <f>SUM(Z49:Z55)</f>
        <v/>
      </c>
      <c r="AA56" s="196">
        <f>SUM(AA49:AA55)</f>
        <v/>
      </c>
      <c r="AB56" s="196">
        <f>SUM(AB49:AB55)</f>
        <v/>
      </c>
      <c r="AC56" s="196">
        <f>SUM(AC49:AC55)</f>
        <v/>
      </c>
      <c r="AD56" s="197">
        <f>SUM(AD49:AD55)</f>
        <v/>
      </c>
      <c r="AE56" s="175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PROYECCIÓN DE GASTOS TOTALES</t>
        </is>
      </c>
      <c r="H58" s="70" t="n"/>
      <c r="AF58" s="83" t="n"/>
    </row>
    <row r="59" ht="40.05" customFormat="1" customHeight="1" s="19">
      <c r="B59" s="138" t="inlineStr">
        <is>
          <t>RECURSOS TOTALES DE PERSONAL</t>
        </is>
      </c>
      <c r="C59" s="198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 DE GASTOS ADICIONALES</t>
        </is>
      </c>
      <c r="C60" s="198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RESERVA DE GESTIÓN (10%)</t>
        </is>
      </c>
      <c r="C61" s="199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COSTO TOTAL</t>
        </is>
      </c>
      <c r="C62" s="200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49.95" customHeight="1">
      <c r="B64" s="201" t="inlineStr">
        <is>
          <t>HAGA CLIC AQUÍ PARA CREAR EN SMARTSHEET</t>
        </is>
      </c>
    </row>
    <row r="65" ht="15.6" customHeight="1">
      <c r="A65" s="20" t="n"/>
    </row>
    <row r="66" ht="15.6" customHeight="1">
      <c r="A66" s="20" t="n"/>
    </row>
    <row r="67" ht="27.6" customHeight="1">
      <c r="A67" s="20" t="n"/>
      <c r="B67" s="148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15.6" customHeight="1">
      <c r="A85" s="20" t="n"/>
    </row>
    <row r="86" ht="21" customHeight="1">
      <c r="A86" s="20" t="n"/>
    </row>
    <row r="89" ht="42" customHeight="1"/>
  </sheetData>
  <mergeCells count="1">
    <mergeCell ref="B64:AF64"/>
  </mergeCells>
  <hyperlinks>
    <hyperlink xmlns:r="http://schemas.openxmlformats.org/officeDocument/2006/relationships" ref="B64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O85"/>
  <sheetViews>
    <sheetView showGridLines="0" topLeftCell="A13" zoomScale="90" zoomScaleNormal="90" workbookViewId="0">
      <selection activeCell="B64" sqref="B64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PLANTILLA DE PLANIFICACIÓN DE RECURSOS DEL PROYECTO</t>
        </is>
      </c>
      <c r="C1" s="1" t="n"/>
      <c r="E1" s="1" t="n"/>
    </row>
    <row r="2" ht="25.05" customFormat="1" customHeight="1" s="19">
      <c r="H2" s="139" t="inlineStr">
        <is>
          <t xml:space="preserve">Se puede aplicar un color de relleno a las celdas para indicar las fechas de inicio y finalización, como se ilustra a continuación. </t>
        </is>
      </c>
    </row>
    <row r="3" ht="25.05" customFormat="1" customHeight="1" s="19">
      <c r="B3" s="33" t="inlineStr">
        <is>
          <t>VISIÓN GENERAL DEL PROYECTO</t>
        </is>
      </c>
      <c r="C3" s="23" t="n"/>
      <c r="D3" s="23" t="n"/>
      <c r="E3" s="23" t="n"/>
      <c r="F3" s="93" t="inlineStr">
        <is>
          <t>INICIO DE FASE</t>
        </is>
      </c>
      <c r="G3" s="32" t="inlineStr">
        <is>
          <t>FIN DE FASE</t>
        </is>
      </c>
      <c r="H3" s="22">
        <f>TEXT($F$4,"MMM-YYYY")</f>
        <v/>
      </c>
      <c r="I3" s="150">
        <f>TEXT(EDATE($F$4,1),"MMM-aaaa")</f>
        <v/>
      </c>
      <c r="J3" s="150">
        <f>TEXT(EDATE($F$4,2),"MMM-aaaa")</f>
        <v/>
      </c>
      <c r="K3" s="150">
        <f>TEXT(EDATE($F$4,3),"MMM-aaaa")</f>
        <v/>
      </c>
      <c r="L3" s="150">
        <f>TEXT(EDATE($F$4,4),"MMM-aaaa")</f>
        <v/>
      </c>
      <c r="M3" s="150">
        <f>TEXT(EDATE($F$4,5),"MMM-aaaa")</f>
        <v/>
      </c>
      <c r="N3" s="150">
        <f>TEXT(EDATE($F$4,6),"MMM-aaaa")</f>
        <v/>
      </c>
      <c r="O3" s="150">
        <f>TEXT(EDATE($F$4,7),"MMM-aaaa")</f>
        <v/>
      </c>
      <c r="P3" s="150">
        <f>TEXT(EDATE($F$4,8),"MMM-aaaa")</f>
        <v/>
      </c>
      <c r="Q3" s="150">
        <f>TEXT(EDATE($F$4,9),"MMM-aaaa")</f>
        <v/>
      </c>
      <c r="R3" s="150">
        <f>TEXT(EDATE($F$4,10),"MMM-aaaa")</f>
        <v/>
      </c>
      <c r="S3" s="150">
        <f>TEXT(EDATE($F$4,11),"MMM-aaaa")</f>
        <v/>
      </c>
      <c r="T3" s="150">
        <f>TEXT(EDATE($F$4,12),"MMM-aaaa")</f>
        <v/>
      </c>
      <c r="U3" s="150">
        <f>TEXT(EDATE($F$4,13),"MMM-aaaa")</f>
        <v/>
      </c>
      <c r="V3" s="150">
        <f>TEXT(EDATE($F$4,14),"MMM-aaaa")</f>
        <v/>
      </c>
      <c r="W3" s="150">
        <f>TEXT(EDATE($F$4,15),"MMM-aaaa")</f>
        <v/>
      </c>
      <c r="X3" s="150">
        <f>TEXT(EDATE($F$4,16),"MMM-aaaa")</f>
        <v/>
      </c>
      <c r="Y3" s="150">
        <f>TEXT(EDATE($F$4,17),"MMM-aaaa")</f>
        <v/>
      </c>
      <c r="Z3" s="150">
        <f>TEXT(EDATE($F$4,18),"MMM-aaaa")</f>
        <v/>
      </c>
      <c r="AA3" s="150">
        <f>TEXT(EDATE($F$4,19),"MMM-aaaa")</f>
        <v/>
      </c>
      <c r="AB3" s="150">
        <f>TEXT(EDATE($F$4,20),"MMM-aaaa")</f>
        <v/>
      </c>
      <c r="AC3" s="150">
        <f>TEXT(EDATE($F$4,21),"MMM-aaaa")</f>
        <v/>
      </c>
      <c r="AD3" s="150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FASES DEL PROYECTO</t>
        </is>
      </c>
      <c r="C4" s="27" t="n"/>
      <c r="D4" s="27" t="n"/>
      <c r="E4" s="27" t="n"/>
      <c r="F4" s="153" t="n"/>
      <c r="G4" s="152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FASE 1</t>
        </is>
      </c>
      <c r="C5" s="31" t="n"/>
      <c r="D5" s="31" t="n"/>
      <c r="E5" s="31" t="n"/>
      <c r="F5" s="153" t="n"/>
      <c r="G5" s="152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FASE 2</t>
        </is>
      </c>
      <c r="C6" s="29" t="n"/>
      <c r="D6" s="29" t="n"/>
      <c r="E6" s="29" t="n"/>
      <c r="F6" s="153" t="n"/>
      <c r="G6" s="152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FASE 3</t>
        </is>
      </c>
      <c r="C7" s="31" t="n"/>
      <c r="D7" s="31" t="n"/>
      <c r="E7" s="31" t="n"/>
      <c r="F7" s="153" t="n"/>
      <c r="G7" s="152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FASE 4</t>
        </is>
      </c>
      <c r="C8" s="29" t="n"/>
      <c r="D8" s="29" t="n"/>
      <c r="E8" s="29" t="n"/>
      <c r="F8" s="153" t="n"/>
      <c r="G8" s="152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FASE 5</t>
        </is>
      </c>
      <c r="C9" s="31" t="n"/>
      <c r="D9" s="31" t="n"/>
      <c r="E9" s="31" t="n"/>
      <c r="F9" s="153" t="n"/>
      <c r="G9" s="152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FASE 6</t>
        </is>
      </c>
      <c r="C10" s="29" t="n"/>
      <c r="D10" s="29" t="n"/>
      <c r="E10" s="29" t="n"/>
      <c r="F10" s="153" t="n"/>
      <c r="G10" s="152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FASE 7</t>
        </is>
      </c>
      <c r="C11" s="29" t="n"/>
      <c r="D11" s="29" t="n"/>
      <c r="E11" s="29" t="n"/>
      <c r="F11" s="154" t="n"/>
      <c r="G11" s="202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12" s="140" t="inlineStr">
        <is>
          <t>Supone 8 horas por día para una semana laboral de 40 horas.</t>
        </is>
      </c>
    </row>
    <row r="13" ht="25.05" customFormat="1" customHeight="1" s="8">
      <c r="B13" s="33" t="inlineStr">
        <is>
          <t>NECESIDADES DE RECURSOS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SOLICITADO</t>
        </is>
      </c>
      <c r="G14" s="95" t="inlineStr">
        <is>
          <t>PROYECTADO</t>
        </is>
      </c>
      <c r="H14" s="48">
        <f>TEXT($F$4,"MMM-YYYY")</f>
        <v/>
      </c>
      <c r="I14" s="156">
        <f>TEXT(EDATE($F$4,1),"MMM-aaaa")</f>
        <v/>
      </c>
      <c r="J14" s="157">
        <f>TEXT(EDATE($F$4,2),"MMM-aaaa")</f>
        <v/>
      </c>
      <c r="K14" s="157">
        <f>TEXT(EDATE($F$4,3),"MMM-aaaa")</f>
        <v/>
      </c>
      <c r="L14" s="157">
        <f>TEXT(EDATE($F$4,4),"MMM-aaaa")</f>
        <v/>
      </c>
      <c r="M14" s="157">
        <f>TEXT(EDATE($F$4,5),"MMM-aaaa")</f>
        <v/>
      </c>
      <c r="N14" s="157">
        <f>TEXT(EDATE($F$4,6),"MMM-aaaa")</f>
        <v/>
      </c>
      <c r="O14" s="157">
        <f>TEXT(EDATE($F$4,7),"MMM-aaaa")</f>
        <v/>
      </c>
      <c r="P14" s="157">
        <f>TEXT(EDATE($F$4,8),"MMM-aaaa")</f>
        <v/>
      </c>
      <c r="Q14" s="157">
        <f>TEXT(EDATE($F$4,9),"MMM-aaaa")</f>
        <v/>
      </c>
      <c r="R14" s="157">
        <f>TEXT(EDATE($F$4,10),"MMM-aaaa")</f>
        <v/>
      </c>
      <c r="S14" s="157">
        <f>TEXT(EDATE($F$4,11),"MMM-aaaa")</f>
        <v/>
      </c>
      <c r="T14" s="157">
        <f>TEXT(EDATE($F$4,12),"MMM-aaaa")</f>
        <v/>
      </c>
      <c r="U14" s="157">
        <f>TEXT(EDATE($F$4,13),"MMM-aaaa")</f>
        <v/>
      </c>
      <c r="V14" s="157">
        <f>TEXT(EDATE($F$4,14),"MMM-aaaa")</f>
        <v/>
      </c>
      <c r="W14" s="157">
        <f>TEXT(EDATE($F$4,15),"MMM-aaaa")</f>
        <v/>
      </c>
      <c r="X14" s="157">
        <f>TEXT(EDATE($F$4,16),"MMM-aaaa")</f>
        <v/>
      </c>
      <c r="Y14" s="157">
        <f>TEXT(EDATE($F$4,17),"MMM-aaaa")</f>
        <v/>
      </c>
      <c r="Z14" s="157">
        <f>TEXT(EDATE($F$4,18),"MMM-aaaa")</f>
        <v/>
      </c>
      <c r="AA14" s="157">
        <f>TEXT(EDATE($F$4,19),"MMM-aaaa")</f>
        <v/>
      </c>
      <c r="AB14" s="157">
        <f>TEXT(EDATE($F$4,20),"MMM-aaaa")</f>
        <v/>
      </c>
      <c r="AC14" s="157">
        <f>TEXT(EDATE($F$4,21),"MMM-aaaa")</f>
        <v/>
      </c>
      <c r="AD14" s="158">
        <f>TEXT(EDATE($F$4,22),"MMM-aaaa")</f>
        <v/>
      </c>
      <c r="AE14" s="68" t="inlineStr">
        <is>
          <t>TOTAL</t>
        </is>
      </c>
      <c r="AF14" s="66" t="inlineStr">
        <is>
          <t>COSTO TOTAL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ÁREA ORGANIZATIVA</t>
        </is>
      </c>
      <c r="C15" s="43" t="inlineStr">
        <is>
          <t>ROL</t>
        </is>
      </c>
      <c r="D15" s="45" t="inlineStr">
        <is>
          <t>QTY</t>
        </is>
      </c>
      <c r="E15" s="45" t="inlineStr">
        <is>
          <t>TASA DE PAGO</t>
        </is>
      </c>
      <c r="F15" s="101" t="inlineStr">
        <is>
          <t>FECHA DE INICIO</t>
        </is>
      </c>
      <c r="G15" s="96" t="inlineStr">
        <is>
          <t>FECHA FINAL</t>
        </is>
      </c>
      <c r="H15" s="49">
        <f>NETWORKDAYS($F$4,EOMONTH($F$4,0),)</f>
        <v/>
      </c>
      <c r="I15" s="159">
        <f>NETWORKDAYS(EDATE($F$4,1),EOMONTH(EDATE($F$4,1),0),)</f>
        <v/>
      </c>
      <c r="J15" s="160">
        <f>NETWORKDAYS(EDATE($F$4,2),EOMONTH(EDATE($F$4,2),0),)</f>
        <v/>
      </c>
      <c r="K15" s="160">
        <f>NETWORKDAYS(EDATE($F$4,3),EOMONTH(EDATE($F$4,3),0),)</f>
        <v/>
      </c>
      <c r="L15" s="160">
        <f>NETWORKDAYS(EDATE($F$4,4),EOMONTH(EDATE($F$4,4),0),)</f>
        <v/>
      </c>
      <c r="M15" s="160">
        <f>NETWORKDAYS(EDATE($F$4,5),EOMONTH(EDATE($F$4,5),0),)</f>
        <v/>
      </c>
      <c r="N15" s="160">
        <f>NETWORKDAYS(EDATE($F$4,6),EOMONTH(EDATE($F$4,6),0),)</f>
        <v/>
      </c>
      <c r="O15" s="160">
        <f>NETWORKDAYS(EDATE($F$4,7),EOMONTH(EDATE($F$4,7),0),)</f>
        <v/>
      </c>
      <c r="P15" s="160">
        <f>NETWORKDAYS(EDATE($F$4,8),EOMONTH(EDATE($F$4,8),0),)</f>
        <v/>
      </c>
      <c r="Q15" s="160">
        <f>NETWORKDAYS(EDATE($F$4,9),EOMONTH(EDATE($F$4,9),0),)</f>
        <v/>
      </c>
      <c r="R15" s="160">
        <f>NETWORKDAYS(EDATE($F$4,10),EOMONTH(EDATE($F$4,10),0),)</f>
        <v/>
      </c>
      <c r="S15" s="160">
        <f>NETWORKDAYS(EDATE($F$4,11),EOMONTH(EDATE($F$4,11),0),)</f>
        <v/>
      </c>
      <c r="T15" s="160">
        <f>NETWORKDAYS(EDATE($F$4,12),EOMONTH(EDATE($F$4,12),0),)</f>
        <v/>
      </c>
      <c r="U15" s="160">
        <f>NETWORKDAYS(EDATE($F$4,13),EOMONTH(EDATE($F$4,13),0),)</f>
        <v/>
      </c>
      <c r="V15" s="160">
        <f>NETWORKDAYS(EDATE($F$4,14),EOMONTH(EDATE($F$4,14),0),)</f>
        <v/>
      </c>
      <c r="W15" s="160">
        <f>NETWORKDAYS(EDATE($F$4,15),EOMONTH(EDATE($F$4,15),0),)</f>
        <v/>
      </c>
      <c r="X15" s="160">
        <f>NETWORKDAYS(EDATE($F$4,16),EOMONTH(EDATE($F$4,16),0),)</f>
        <v/>
      </c>
      <c r="Y15" s="160">
        <f>NETWORKDAYS(EDATE($F$4,17),EOMONTH(EDATE($F$4,17),0),)</f>
        <v/>
      </c>
      <c r="Z15" s="160">
        <f>NETWORKDAYS(EDATE($F$4,18),EOMONTH(EDATE($F$4,18),0),)</f>
        <v/>
      </c>
      <c r="AA15" s="160">
        <f>NETWORKDAYS(EDATE($F$4,19),EOMONTH(EDATE($F$4,19),0),)</f>
        <v/>
      </c>
      <c r="AB15" s="160">
        <f>NETWORKDAYS(EDATE($F$4,20),EOMONTH(EDATE($F$4,20),0),)</f>
        <v/>
      </c>
      <c r="AC15" s="160">
        <f>NETWORKDAYS(EDATE($F$4,21),EOMONTH(EDATE($F$4,21),0),)</f>
        <v/>
      </c>
      <c r="AD15" s="161">
        <f>NETWORKDAYS(EDATE($F$4,22),EOMONTH(EDATE($F$4,22),0),)</f>
        <v/>
      </c>
      <c r="AE15" s="69" t="inlineStr">
        <is>
          <t>HORAS</t>
        </is>
      </c>
      <c r="AF15" s="67" t="inlineStr">
        <is>
          <t>ASIGNADO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n"/>
      <c r="C16" s="71" t="n"/>
      <c r="D16" s="72" t="n"/>
      <c r="E16" s="162" t="n"/>
      <c r="F16" s="176" t="n"/>
      <c r="G16" s="177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5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n"/>
      <c r="C17" s="74" t="n"/>
      <c r="D17" s="75" t="n"/>
      <c r="E17" s="166" t="n"/>
      <c r="F17" s="169" t="n"/>
      <c r="G17" s="170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5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n"/>
      <c r="C18" s="74" t="n"/>
      <c r="D18" s="75" t="n"/>
      <c r="E18" s="166" t="n"/>
      <c r="F18" s="169" t="n"/>
      <c r="G18" s="170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5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n"/>
      <c r="C19" s="74" t="n"/>
      <c r="D19" s="75" t="n"/>
      <c r="E19" s="166" t="n"/>
      <c r="F19" s="169" t="n"/>
      <c r="G19" s="170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5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n"/>
      <c r="C20" s="74" t="n"/>
      <c r="D20" s="75" t="n"/>
      <c r="E20" s="166" t="n"/>
      <c r="F20" s="169" t="n"/>
      <c r="G20" s="170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5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n"/>
      <c r="C21" s="74" t="n"/>
      <c r="D21" s="75" t="n"/>
      <c r="E21" s="166" t="n"/>
      <c r="F21" s="169" t="n"/>
      <c r="G21" s="170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5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6" t="n"/>
      <c r="F22" s="169" t="n"/>
      <c r="G22" s="170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5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6" t="n"/>
      <c r="F23" s="169" t="n"/>
      <c r="G23" s="170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5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6" t="n"/>
      <c r="F24" s="169" t="n"/>
      <c r="G24" s="170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5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6" t="n"/>
      <c r="F25" s="169" t="n"/>
      <c r="G25" s="170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5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6" t="n"/>
      <c r="F26" s="169" t="n"/>
      <c r="G26" s="170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5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6" t="n"/>
      <c r="F27" s="169" t="n"/>
      <c r="G27" s="170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5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6" t="n"/>
      <c r="F28" s="169" t="n"/>
      <c r="G28" s="170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5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1" t="n"/>
      <c r="F29" s="172" t="n"/>
      <c r="G29" s="173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5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4" t="n"/>
      <c r="F30" s="62" t="n"/>
      <c r="G30" s="63" t="inlineStr">
        <is>
          <t>SUBTOTAL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5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31" s="140" t="inlineStr">
        <is>
          <t>Supone 8 horas por día para una semana laboral de 40 horas.</t>
        </is>
      </c>
    </row>
    <row r="32" ht="25.05" customFormat="1" customHeight="1" s="8">
      <c r="B32" s="33" t="inlineStr">
        <is>
          <t>DOTACIÓN INCREMENTAL DE PERSONAL / CONSULTORES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SOLICITADO</t>
        </is>
      </c>
      <c r="G33" s="95" t="inlineStr">
        <is>
          <t>PROYECTADO</t>
        </is>
      </c>
      <c r="H33" s="48">
        <f>TEXT($F$4,"MMM-YYYY")</f>
        <v/>
      </c>
      <c r="I33" s="156">
        <f>TEXT(EDATE($F$4,1),"MMM-aaaa")</f>
        <v/>
      </c>
      <c r="J33" s="157">
        <f>TEXT(EDATE($F$4,2),"MMM-aaaa")</f>
        <v/>
      </c>
      <c r="K33" s="157">
        <f>TEXT(EDATE($F$4,3),"MMM-aaaa")</f>
        <v/>
      </c>
      <c r="L33" s="157">
        <f>TEXT(EDATE($F$4,4),"MMM-aaaa")</f>
        <v/>
      </c>
      <c r="M33" s="157">
        <f>TEXT(EDATE($F$4,5),"MMM-aaaa")</f>
        <v/>
      </c>
      <c r="N33" s="157">
        <f>TEXT(EDATE($F$4,6),"MMM-aaaa")</f>
        <v/>
      </c>
      <c r="O33" s="157">
        <f>TEXT(EDATE($F$4,7),"MMM-aaaa")</f>
        <v/>
      </c>
      <c r="P33" s="157">
        <f>TEXT(EDATE($F$4,8),"MMM-aaaa")</f>
        <v/>
      </c>
      <c r="Q33" s="157">
        <f>TEXT(EDATE($F$4,9),"MMM-aaaa")</f>
        <v/>
      </c>
      <c r="R33" s="157">
        <f>TEXT(EDATE($F$4,10),"MMM-aaaa")</f>
        <v/>
      </c>
      <c r="S33" s="157">
        <f>TEXT(EDATE($F$4,11),"MMM-aaaa")</f>
        <v/>
      </c>
      <c r="T33" s="157">
        <f>TEXT(EDATE($F$4,12),"MMM-aaaa")</f>
        <v/>
      </c>
      <c r="U33" s="157">
        <f>TEXT(EDATE($F$4,13),"MMM-aaaa")</f>
        <v/>
      </c>
      <c r="V33" s="157">
        <f>TEXT(EDATE($F$4,14),"MMM-aaaa")</f>
        <v/>
      </c>
      <c r="W33" s="157">
        <f>TEXT(EDATE($F$4,15),"MMM-aaaa")</f>
        <v/>
      </c>
      <c r="X33" s="157">
        <f>TEXT(EDATE($F$4,16),"MMM-aaaa")</f>
        <v/>
      </c>
      <c r="Y33" s="157">
        <f>TEXT(EDATE($F$4,17),"MMM-aaaa")</f>
        <v/>
      </c>
      <c r="Z33" s="157">
        <f>TEXT(EDATE($F$4,18),"MMM-aaaa")</f>
        <v/>
      </c>
      <c r="AA33" s="157">
        <f>TEXT(EDATE($F$4,19),"MMM-aaaa")</f>
        <v/>
      </c>
      <c r="AB33" s="157">
        <f>TEXT(EDATE($F$4,20),"MMM-aaaa")</f>
        <v/>
      </c>
      <c r="AC33" s="157">
        <f>TEXT(EDATE($F$4,21),"MMM-aaaa")</f>
        <v/>
      </c>
      <c r="AD33" s="158">
        <f>TEXT(EDATE($F$4,22),"MMM-aaaa")</f>
        <v/>
      </c>
      <c r="AE33" s="68" t="inlineStr">
        <is>
          <t>TOTAL</t>
        </is>
      </c>
      <c r="AF33" s="66" t="inlineStr">
        <is>
          <t>COSTO TOTAL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ÁREA ORGANIZATIVA</t>
        </is>
      </c>
      <c r="C34" s="43" t="inlineStr">
        <is>
          <t>ROL</t>
        </is>
      </c>
      <c r="D34" s="45" t="inlineStr">
        <is>
          <t>QTY</t>
        </is>
      </c>
      <c r="E34" s="45" t="inlineStr">
        <is>
          <t>TASA DE PAGO</t>
        </is>
      </c>
      <c r="F34" s="101" t="inlineStr">
        <is>
          <t>FECHA DE INICIO</t>
        </is>
      </c>
      <c r="G34" s="96" t="inlineStr">
        <is>
          <t>FECHA FINAL</t>
        </is>
      </c>
      <c r="H34" s="49">
        <f>NETWORKDAYS($F$4,EOMONTH($F$4,0),)</f>
        <v/>
      </c>
      <c r="I34" s="159">
        <f>NETWORKDAYS(EDATE($F$4,1),EOMONTH(EDATE($F$4,1),0),)</f>
        <v/>
      </c>
      <c r="J34" s="160">
        <f>NETWORKDAYS(EDATE($F$4,2),EOMONTH(EDATE($F$4,2),0),)</f>
        <v/>
      </c>
      <c r="K34" s="160">
        <f>NETWORKDAYS(EDATE($F$4,3),EOMONTH(EDATE($F$4,3),0),)</f>
        <v/>
      </c>
      <c r="L34" s="160">
        <f>NETWORKDAYS(EDATE($F$4,4),EOMONTH(EDATE($F$4,4),0),)</f>
        <v/>
      </c>
      <c r="M34" s="160">
        <f>NETWORKDAYS(EDATE($F$4,5),EOMONTH(EDATE($F$4,5),0),)</f>
        <v/>
      </c>
      <c r="N34" s="160">
        <f>NETWORKDAYS(EDATE($F$4,6),EOMONTH(EDATE($F$4,6),0),)</f>
        <v/>
      </c>
      <c r="O34" s="160">
        <f>NETWORKDAYS(EDATE($F$4,7),EOMONTH(EDATE($F$4,7),0),)</f>
        <v/>
      </c>
      <c r="P34" s="160">
        <f>NETWORKDAYS(EDATE($F$4,8),EOMONTH(EDATE($F$4,8),0),)</f>
        <v/>
      </c>
      <c r="Q34" s="160">
        <f>NETWORKDAYS(EDATE($F$4,9),EOMONTH(EDATE($F$4,9),0),)</f>
        <v/>
      </c>
      <c r="R34" s="160">
        <f>NETWORKDAYS(EDATE($F$4,10),EOMONTH(EDATE($F$4,10),0),)</f>
        <v/>
      </c>
      <c r="S34" s="160">
        <f>NETWORKDAYS(EDATE($F$4,11),EOMONTH(EDATE($F$4,11),0),)</f>
        <v/>
      </c>
      <c r="T34" s="160">
        <f>NETWORKDAYS(EDATE($F$4,12),EOMONTH(EDATE($F$4,12),0),)</f>
        <v/>
      </c>
      <c r="U34" s="160">
        <f>NETWORKDAYS(EDATE($F$4,13),EOMONTH(EDATE($F$4,13),0),)</f>
        <v/>
      </c>
      <c r="V34" s="160">
        <f>NETWORKDAYS(EDATE($F$4,14),EOMONTH(EDATE($F$4,14),0),)</f>
        <v/>
      </c>
      <c r="W34" s="160">
        <f>NETWORKDAYS(EDATE($F$4,15),EOMONTH(EDATE($F$4,15),0),)</f>
        <v/>
      </c>
      <c r="X34" s="160">
        <f>NETWORKDAYS(EDATE($F$4,16),EOMONTH(EDATE($F$4,16),0),)</f>
        <v/>
      </c>
      <c r="Y34" s="160">
        <f>NETWORKDAYS(EDATE($F$4,17),EOMONTH(EDATE($F$4,17),0),)</f>
        <v/>
      </c>
      <c r="Z34" s="160">
        <f>NETWORKDAYS(EDATE($F$4,18),EOMONTH(EDATE($F$4,18),0),)</f>
        <v/>
      </c>
      <c r="AA34" s="160">
        <f>NETWORKDAYS(EDATE($F$4,19),EOMONTH(EDATE($F$4,19),0),)</f>
        <v/>
      </c>
      <c r="AB34" s="160">
        <f>NETWORKDAYS(EDATE($F$4,20),EOMONTH(EDATE($F$4,20),0),)</f>
        <v/>
      </c>
      <c r="AC34" s="160">
        <f>NETWORKDAYS(EDATE($F$4,21),EOMONTH(EDATE($F$4,21),0),)</f>
        <v/>
      </c>
      <c r="AD34" s="161">
        <f>NETWORKDAYS(EDATE($F$4,22),EOMONTH(EDATE($F$4,22),0),)</f>
        <v/>
      </c>
      <c r="AE34" s="69" t="inlineStr">
        <is>
          <t>HORAS</t>
        </is>
      </c>
      <c r="AF34" s="67" t="inlineStr">
        <is>
          <t>ASIGNADO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n"/>
      <c r="C35" s="71" t="n"/>
      <c r="D35" s="72" t="n"/>
      <c r="E35" s="162" t="n"/>
      <c r="F35" s="176" t="n"/>
      <c r="G35" s="177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5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6" t="n"/>
      <c r="F36" s="169" t="n"/>
      <c r="G36" s="170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5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6" t="n"/>
      <c r="F37" s="169" t="n"/>
      <c r="G37" s="170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5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6" t="n"/>
      <c r="F38" s="169" t="n"/>
      <c r="G38" s="170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5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6" t="n"/>
      <c r="F39" s="169" t="n"/>
      <c r="G39" s="170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5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6" t="n"/>
      <c r="F40" s="169" t="n"/>
      <c r="G40" s="170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5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6" t="n"/>
      <c r="F41" s="169" t="n"/>
      <c r="G41" s="170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5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1" t="n"/>
      <c r="F42" s="172" t="n"/>
      <c r="G42" s="173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5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4" t="n"/>
      <c r="F43" s="62" t="n"/>
      <c r="G43" s="63" t="inlineStr">
        <is>
          <t>SUBTOTAL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5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TOTAL DE HORAS</t>
        </is>
      </c>
      <c r="AF44" s="136" t="inlineStr">
        <is>
          <t>COSTO TOTAL</t>
        </is>
      </c>
    </row>
    <row r="45" ht="30" customFormat="1" customHeight="1" s="19" thickBot="1" thickTop="1">
      <c r="E45" s="174" t="n"/>
      <c r="F45" s="62" t="n"/>
      <c r="G45" s="63" t="inlineStr">
        <is>
          <t>TOTALES DE PERSONAL PROYECTADOS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5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Introduzca el importe proyectado que se gastará por mes para cada partida. </t>
        </is>
      </c>
      <c r="AF46" s="83" t="n"/>
    </row>
    <row r="47" ht="25.05" customFormat="1" customHeight="1" s="8">
      <c r="B47" s="33" t="inlineStr">
        <is>
          <t>GASTOS ADICIONALES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DESCRIPCIÓN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8">
        <f>TEXT(EDATE($F$4,1),"MMM-aaaa")</f>
        <v/>
      </c>
      <c r="J48" s="179">
        <f>TEXT(EDATE($F$4,2),"MMM-aaaa")</f>
        <v/>
      </c>
      <c r="K48" s="179">
        <f>TEXT(EDATE($F$4,3),"MMM-aaaa")</f>
        <v/>
      </c>
      <c r="L48" s="179">
        <f>TEXT(EDATE($F$4,4),"MMM-aaaa")</f>
        <v/>
      </c>
      <c r="M48" s="179">
        <f>TEXT(EDATE($F$4,5),"MMM-aaaa")</f>
        <v/>
      </c>
      <c r="N48" s="179">
        <f>TEXT(EDATE($F$4,6),"MMM-aaaa")</f>
        <v/>
      </c>
      <c r="O48" s="179">
        <f>TEXT(EDATE($F$4,7),"MMM-aaaa")</f>
        <v/>
      </c>
      <c r="P48" s="179">
        <f>TEXT(EDATE($F$4,8),"MMM-aaaa")</f>
        <v/>
      </c>
      <c r="Q48" s="179">
        <f>TEXT(EDATE($F$4,9),"MMM-aaaa")</f>
        <v/>
      </c>
      <c r="R48" s="179">
        <f>TEXT(EDATE($F$4,10),"MMM-aaaa")</f>
        <v/>
      </c>
      <c r="S48" s="179">
        <f>TEXT(EDATE($F$4,11),"MMM-aaaa")</f>
        <v/>
      </c>
      <c r="T48" s="179">
        <f>TEXT(EDATE($F$4,12),"MMM-aaaa")</f>
        <v/>
      </c>
      <c r="U48" s="179">
        <f>TEXT(EDATE($F$4,13),"MMM-aaaa")</f>
        <v/>
      </c>
      <c r="V48" s="179">
        <f>TEXT(EDATE($F$4,14),"MMM-aaaa")</f>
        <v/>
      </c>
      <c r="W48" s="179">
        <f>TEXT(EDATE($F$4,15),"MMM-aaaa")</f>
        <v/>
      </c>
      <c r="X48" s="179">
        <f>TEXT(EDATE($F$4,16),"MMM-aaaa")</f>
        <v/>
      </c>
      <c r="Y48" s="179">
        <f>TEXT(EDATE($F$4,17),"MMM-aaaa")</f>
        <v/>
      </c>
      <c r="Z48" s="179">
        <f>TEXT(EDATE($F$4,18),"MMM-aaaa")</f>
        <v/>
      </c>
      <c r="AA48" s="179">
        <f>TEXT(EDATE($F$4,19),"MMM-aaaa")</f>
        <v/>
      </c>
      <c r="AB48" s="179">
        <f>TEXT(EDATE($F$4,20),"MMM-aaaa")</f>
        <v/>
      </c>
      <c r="AC48" s="179">
        <f>TEXT(EDATE($F$4,21),"MMM-aaaa")</f>
        <v/>
      </c>
      <c r="AD48" s="180">
        <f>TEXT(EDATE($F$4,22),"MMM-aaaa")</f>
        <v/>
      </c>
      <c r="AE48" s="108" t="inlineStr">
        <is>
          <t>COSTO TOTAL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SOFTWARE</t>
        </is>
      </c>
      <c r="C49" s="29" t="n"/>
      <c r="D49" s="29" t="n"/>
      <c r="E49" s="29" t="n"/>
      <c r="F49" s="181" t="n"/>
      <c r="G49" s="170" t="n"/>
      <c r="H49" s="182" t="n"/>
      <c r="I49" s="183" t="n"/>
      <c r="J49" s="183" t="n"/>
      <c r="K49" s="183" t="n"/>
      <c r="L49" s="183" t="n"/>
      <c r="M49" s="183" t="n"/>
      <c r="N49" s="183" t="n"/>
      <c r="O49" s="183" t="n"/>
      <c r="P49" s="183" t="n"/>
      <c r="Q49" s="183" t="n"/>
      <c r="R49" s="183" t="n"/>
      <c r="S49" s="183" t="n"/>
      <c r="T49" s="183" t="n"/>
      <c r="U49" s="183" t="n"/>
      <c r="V49" s="183" t="n"/>
      <c r="W49" s="183" t="n"/>
      <c r="X49" s="183" t="n"/>
      <c r="Y49" s="183" t="n"/>
      <c r="Z49" s="183" t="n"/>
      <c r="AA49" s="183" t="n"/>
      <c r="AB49" s="183" t="n"/>
      <c r="AC49" s="183" t="n"/>
      <c r="AD49" s="184" t="n"/>
      <c r="AE49" s="185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HARDWARE</t>
        </is>
      </c>
      <c r="C50" s="29" t="n"/>
      <c r="D50" s="29" t="n"/>
      <c r="E50" s="29" t="n"/>
      <c r="F50" s="181" t="n"/>
      <c r="G50" s="170" t="n"/>
      <c r="H50" s="186" t="n"/>
      <c r="I50" s="187" t="n"/>
      <c r="J50" s="187" t="n"/>
      <c r="K50" s="187" t="n"/>
      <c r="L50" s="187" t="n"/>
      <c r="M50" s="187" t="n"/>
      <c r="N50" s="187" t="n"/>
      <c r="O50" s="187" t="n"/>
      <c r="P50" s="187" t="n"/>
      <c r="Q50" s="187" t="n"/>
      <c r="R50" s="187" t="n"/>
      <c r="S50" s="187" t="n"/>
      <c r="T50" s="187" t="n"/>
      <c r="U50" s="187" t="n"/>
      <c r="V50" s="187" t="n"/>
      <c r="W50" s="187" t="n"/>
      <c r="X50" s="187" t="n"/>
      <c r="Y50" s="187" t="n"/>
      <c r="Z50" s="187" t="n"/>
      <c r="AA50" s="187" t="n"/>
      <c r="AB50" s="187" t="n"/>
      <c r="AC50" s="187" t="n"/>
      <c r="AD50" s="188" t="n"/>
      <c r="AE50" s="189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APOYO</t>
        </is>
      </c>
      <c r="C51" s="29" t="n"/>
      <c r="D51" s="29" t="n"/>
      <c r="E51" s="29" t="n"/>
      <c r="F51" s="181" t="n"/>
      <c r="G51" s="170" t="n"/>
      <c r="H51" s="186" t="n"/>
      <c r="I51" s="187" t="n"/>
      <c r="J51" s="187" t="n"/>
      <c r="K51" s="187" t="n"/>
      <c r="L51" s="187" t="n"/>
      <c r="M51" s="187" t="n"/>
      <c r="N51" s="187" t="n"/>
      <c r="O51" s="187" t="n"/>
      <c r="P51" s="187" t="n"/>
      <c r="Q51" s="187" t="n"/>
      <c r="R51" s="187" t="n"/>
      <c r="S51" s="187" t="n"/>
      <c r="T51" s="187" t="n"/>
      <c r="U51" s="187" t="n"/>
      <c r="V51" s="187" t="n"/>
      <c r="W51" s="187" t="n"/>
      <c r="X51" s="187" t="n"/>
      <c r="Y51" s="187" t="n"/>
      <c r="Z51" s="187" t="n"/>
      <c r="AA51" s="187" t="n"/>
      <c r="AB51" s="187" t="n"/>
      <c r="AC51" s="187" t="n"/>
      <c r="AD51" s="188" t="n"/>
      <c r="AE51" s="189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EQUIPO</t>
        </is>
      </c>
      <c r="C52" s="29" t="n"/>
      <c r="D52" s="29" t="n"/>
      <c r="E52" s="29" t="n"/>
      <c r="F52" s="181" t="n"/>
      <c r="G52" s="170" t="n"/>
      <c r="H52" s="186" t="n"/>
      <c r="I52" s="187" t="n"/>
      <c r="J52" s="187" t="n"/>
      <c r="K52" s="187" t="n"/>
      <c r="L52" s="187" t="n"/>
      <c r="M52" s="187" t="n"/>
      <c r="N52" s="187" t="n"/>
      <c r="O52" s="187" t="n"/>
      <c r="P52" s="187" t="n"/>
      <c r="Q52" s="187" t="n"/>
      <c r="R52" s="187" t="n"/>
      <c r="S52" s="187" t="n"/>
      <c r="T52" s="187" t="n"/>
      <c r="U52" s="187" t="n"/>
      <c r="V52" s="187" t="n"/>
      <c r="W52" s="187" t="n"/>
      <c r="X52" s="187" t="n"/>
      <c r="Y52" s="187" t="n"/>
      <c r="Z52" s="187" t="n"/>
      <c r="AA52" s="187" t="n"/>
      <c r="AB52" s="187" t="n"/>
      <c r="AC52" s="187" t="n"/>
      <c r="AD52" s="188" t="n"/>
      <c r="AE52" s="189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OTRO</t>
        </is>
      </c>
      <c r="C53" s="29" t="n"/>
      <c r="D53" s="29" t="n"/>
      <c r="E53" s="29" t="n"/>
      <c r="F53" s="181" t="n"/>
      <c r="G53" s="170" t="n"/>
      <c r="H53" s="186" t="n"/>
      <c r="I53" s="187" t="n"/>
      <c r="J53" s="187" t="n"/>
      <c r="K53" s="187" t="n"/>
      <c r="L53" s="187" t="n"/>
      <c r="M53" s="187" t="n"/>
      <c r="N53" s="187" t="n"/>
      <c r="O53" s="187" t="n"/>
      <c r="P53" s="187" t="n"/>
      <c r="Q53" s="187" t="n"/>
      <c r="R53" s="187" t="n"/>
      <c r="S53" s="187" t="n"/>
      <c r="T53" s="187" t="n"/>
      <c r="U53" s="187" t="n"/>
      <c r="V53" s="187" t="n"/>
      <c r="W53" s="187" t="n"/>
      <c r="X53" s="187" t="n"/>
      <c r="Y53" s="187" t="n"/>
      <c r="Z53" s="187" t="n"/>
      <c r="AA53" s="187" t="n"/>
      <c r="AB53" s="187" t="n"/>
      <c r="AC53" s="187" t="n"/>
      <c r="AD53" s="188" t="n"/>
      <c r="AE53" s="189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OTRO</t>
        </is>
      </c>
      <c r="C54" s="29" t="n"/>
      <c r="D54" s="29" t="n"/>
      <c r="E54" s="29" t="n"/>
      <c r="F54" s="181" t="n"/>
      <c r="G54" s="170" t="n"/>
      <c r="H54" s="186" t="n"/>
      <c r="I54" s="187" t="n"/>
      <c r="J54" s="187" t="n"/>
      <c r="K54" s="187" t="n"/>
      <c r="L54" s="187" t="n"/>
      <c r="M54" s="187" t="n"/>
      <c r="N54" s="187" t="n"/>
      <c r="O54" s="187" t="n"/>
      <c r="P54" s="187" t="n"/>
      <c r="Q54" s="187" t="n"/>
      <c r="R54" s="187" t="n"/>
      <c r="S54" s="187" t="n"/>
      <c r="T54" s="187" t="n"/>
      <c r="U54" s="187" t="n"/>
      <c r="V54" s="187" t="n"/>
      <c r="W54" s="187" t="n"/>
      <c r="X54" s="187" t="n"/>
      <c r="Y54" s="187" t="n"/>
      <c r="Z54" s="187" t="n"/>
      <c r="AA54" s="187" t="n"/>
      <c r="AB54" s="187" t="n"/>
      <c r="AC54" s="187" t="n"/>
      <c r="AD54" s="188" t="n"/>
      <c r="AE54" s="189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OTRO</t>
        </is>
      </c>
      <c r="C55" s="29" t="n"/>
      <c r="D55" s="29" t="n"/>
      <c r="E55" s="29" t="n"/>
      <c r="F55" s="181" t="n"/>
      <c r="G55" s="170" t="n"/>
      <c r="H55" s="190" t="n"/>
      <c r="I55" s="191" t="n"/>
      <c r="J55" s="191" t="n"/>
      <c r="K55" s="191" t="n"/>
      <c r="L55" s="191" t="n"/>
      <c r="M55" s="191" t="n"/>
      <c r="N55" s="191" t="n"/>
      <c r="O55" s="191" t="n"/>
      <c r="P55" s="191" t="n"/>
      <c r="Q55" s="191" t="n"/>
      <c r="R55" s="191" t="n"/>
      <c r="S55" s="191" t="n"/>
      <c r="T55" s="191" t="n"/>
      <c r="U55" s="191" t="n"/>
      <c r="V55" s="191" t="n"/>
      <c r="W55" s="191" t="n"/>
      <c r="X55" s="191" t="n"/>
      <c r="Y55" s="191" t="n"/>
      <c r="Z55" s="191" t="n"/>
      <c r="AA55" s="191" t="n"/>
      <c r="AB55" s="191" t="n"/>
      <c r="AC55" s="191" t="n"/>
      <c r="AD55" s="192" t="n"/>
      <c r="AE55" s="193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4" t="n"/>
      <c r="F56" s="130" t="n"/>
      <c r="G56" s="131" t="inlineStr">
        <is>
          <t>SUBTOTAL</t>
        </is>
      </c>
      <c r="H56" s="195">
        <f>SUM(H49:H55)</f>
        <v/>
      </c>
      <c r="I56" s="196">
        <f>SUM(I49:I55)</f>
        <v/>
      </c>
      <c r="J56" s="196">
        <f>SUM(J49:J55)</f>
        <v/>
      </c>
      <c r="K56" s="196">
        <f>SUM(K49:K55)</f>
        <v/>
      </c>
      <c r="L56" s="196">
        <f>SUM(L49:L55)</f>
        <v/>
      </c>
      <c r="M56" s="196">
        <f>SUM(M49:M55)</f>
        <v/>
      </c>
      <c r="N56" s="196">
        <f>SUM(N49:N55)</f>
        <v/>
      </c>
      <c r="O56" s="196">
        <f>SUM(O49:O55)</f>
        <v/>
      </c>
      <c r="P56" s="196">
        <f>SUM(P49:P55)</f>
        <v/>
      </c>
      <c r="Q56" s="196">
        <f>SUM(Q49:Q55)</f>
        <v/>
      </c>
      <c r="R56" s="196">
        <f>SUM(R49:R55)</f>
        <v/>
      </c>
      <c r="S56" s="196">
        <f>SUM(S49:S55)</f>
        <v/>
      </c>
      <c r="T56" s="196">
        <f>SUM(T49:T55)</f>
        <v/>
      </c>
      <c r="U56" s="196">
        <f>SUM(U49:U55)</f>
        <v/>
      </c>
      <c r="V56" s="196">
        <f>SUM(V49:V55)</f>
        <v/>
      </c>
      <c r="W56" s="196">
        <f>SUM(W49:W55)</f>
        <v/>
      </c>
      <c r="X56" s="196">
        <f>SUM(X49:X55)</f>
        <v/>
      </c>
      <c r="Y56" s="196">
        <f>SUM(Y49:Y55)</f>
        <v/>
      </c>
      <c r="Z56" s="196">
        <f>SUM(Z49:Z55)</f>
        <v/>
      </c>
      <c r="AA56" s="196">
        <f>SUM(AA49:AA55)</f>
        <v/>
      </c>
      <c r="AB56" s="196">
        <f>SUM(AB49:AB55)</f>
        <v/>
      </c>
      <c r="AC56" s="196">
        <f>SUM(AC49:AC55)</f>
        <v/>
      </c>
      <c r="AD56" s="197">
        <f>SUM(AD49:AD55)</f>
        <v/>
      </c>
      <c r="AE56" s="175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PROYECCIÓN DE GASTOS TOTALES</t>
        </is>
      </c>
      <c r="H58" s="70" t="n"/>
      <c r="AF58" s="83" t="n"/>
    </row>
    <row r="59" ht="40.05" customFormat="1" customHeight="1" s="19">
      <c r="B59" s="138" t="inlineStr">
        <is>
          <t>RECURSOS TOTALES DE PERSONAL</t>
        </is>
      </c>
      <c r="C59" s="198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 DE GASTOS ADICIONALES</t>
        </is>
      </c>
      <c r="C60" s="198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RESERVA DE GESTIÓN (10%)</t>
        </is>
      </c>
      <c r="C61" s="199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COSTO TOTAL</t>
        </is>
      </c>
      <c r="C62" s="200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15.6" customHeight="1">
      <c r="A64" s="20" t="n"/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1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2018-08-13T20:59:38Z</dcterms:modified>
  <cp:lastModifiedBy>Alexandra Ragazhinskaya</cp:lastModifiedBy>
</cp:coreProperties>
</file>